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3" activeTab="0"/>
  </bookViews>
  <sheets>
    <sheet name="FOAIE 1" sheetId="1" r:id="rId1"/>
  </sheets>
  <definedNames/>
  <calcPr fullCalcOnLoad="1"/>
</workbook>
</file>

<file path=xl/sharedStrings.xml><?xml version="1.0" encoding="utf-8"?>
<sst xmlns="http://schemas.openxmlformats.org/spreadsheetml/2006/main" count="66" uniqueCount="55">
  <si>
    <t>DENUMIRE PROGRAM / SUBPROGRAM</t>
  </si>
  <si>
    <t>IAN</t>
  </si>
  <si>
    <t>FEBR</t>
  </si>
  <si>
    <t>MART</t>
  </si>
  <si>
    <t>TRIM I</t>
  </si>
  <si>
    <t>APR</t>
  </si>
  <si>
    <t>MAI</t>
  </si>
  <si>
    <t>IUN</t>
  </si>
  <si>
    <t>TRIM II</t>
  </si>
  <si>
    <t>IUL</t>
  </si>
  <si>
    <t>AUG</t>
  </si>
  <si>
    <t>SEPT</t>
  </si>
  <si>
    <t>TRIM III</t>
  </si>
  <si>
    <t>OCT</t>
  </si>
  <si>
    <t>NOV</t>
  </si>
  <si>
    <t>DEC</t>
  </si>
  <si>
    <t>TRIM IV</t>
  </si>
  <si>
    <t>Spit.Clinic Judetean</t>
  </si>
  <si>
    <t>ENDOPROTEZARE</t>
  </si>
  <si>
    <t xml:space="preserve">de Urgenta  </t>
  </si>
  <si>
    <t>IMPLANT SEGMENT</t>
  </si>
  <si>
    <t>Timisoara</t>
  </si>
  <si>
    <t xml:space="preserve">CHIRURGIE SPINALA </t>
  </si>
  <si>
    <t>POMPE INSULINA</t>
  </si>
  <si>
    <t>SET POMPE INSULIN</t>
  </si>
  <si>
    <t>CHIRURG  VASCUL</t>
  </si>
  <si>
    <t>RECONSTR MAMAR</t>
  </si>
  <si>
    <t>TOTAL SPITAL</t>
  </si>
  <si>
    <t xml:space="preserve">Spit. Clinic Municipal </t>
  </si>
  <si>
    <t>IMPLANT COHLEAR</t>
  </si>
  <si>
    <t>de Urgenta Timisoara</t>
  </si>
  <si>
    <t>EPIDERM BULOASA</t>
  </si>
  <si>
    <t xml:space="preserve">Spit. Clinic L. Turcanu </t>
  </si>
  <si>
    <t>Institut de Boli</t>
  </si>
  <si>
    <t>DILATARE PERCUT</t>
  </si>
  <si>
    <t>Cardiovasculare</t>
  </si>
  <si>
    <t>PROCED ELECTROF</t>
  </si>
  <si>
    <t>STIMULAT CARD</t>
  </si>
  <si>
    <t>DEFIBRILATOARE</t>
  </si>
  <si>
    <t>RESINCRONIZARE</t>
  </si>
  <si>
    <t>CHIR CARDIOVASC</t>
  </si>
  <si>
    <t xml:space="preserve">Transplant </t>
  </si>
  <si>
    <t>Spital jebel</t>
  </si>
  <si>
    <t>SANAT MINTALA</t>
  </si>
  <si>
    <t>TOTAL</t>
  </si>
  <si>
    <t>INSTABILIT ARTIC</t>
  </si>
  <si>
    <t>ARITMII ABLATIE</t>
  </si>
  <si>
    <t>TOTAL 2016</t>
  </si>
  <si>
    <t>HIDROCEFALIE</t>
  </si>
  <si>
    <t>AFEC VASC PERIF</t>
  </si>
  <si>
    <t>AFEC CEREBROVAS</t>
  </si>
  <si>
    <t>BAHA</t>
  </si>
  <si>
    <t>URECHE MEDIE</t>
  </si>
  <si>
    <t xml:space="preserve"> CENTRALIZATOR  CU FURNIZORII DE SERVICII MEDICALE CARE DERULEAZA PN IN 2016  –   MATERIALE SANITARE SPECIFICE</t>
  </si>
  <si>
    <t>CENTRALIZATOR   –   SUPLIMENTARE CONFORM ADRESA CNAS NR. P 7.844/21.09.2016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</si>
</sst>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#.00"/>
    <numFmt numFmtId="165" formatCode="#,##0.00000000"/>
  </numFmts>
  <fonts count="11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 horizontal="left" wrapText="1"/>
    </xf>
    <xf numFmtId="4" fontId="4" fillId="2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47"/>
  <sheetViews>
    <sheetView tabSelected="1" workbookViewId="0" topLeftCell="A1">
      <selection activeCell="O10" sqref="O10"/>
    </sheetView>
  </sheetViews>
  <sheetFormatPr defaultColWidth="9.140625" defaultRowHeight="12.75"/>
  <cols>
    <col min="1" max="1" width="4.28125" style="1" customWidth="1"/>
    <col min="2" max="2" width="3.8515625" style="1" customWidth="1"/>
    <col min="3" max="3" width="18.140625" style="1" customWidth="1"/>
    <col min="4" max="4" width="16.140625" style="1" customWidth="1"/>
    <col min="5" max="5" width="12.8515625" style="1" customWidth="1"/>
    <col min="6" max="6" width="11.28125" style="2" customWidth="1"/>
    <col min="7" max="10" width="0" style="1" hidden="1" customWidth="1"/>
    <col min="11" max="11" width="12.7109375" style="1" customWidth="1"/>
    <col min="12" max="12" width="11.28125" style="1" customWidth="1"/>
    <col min="13" max="13" width="11.421875" style="1" customWidth="1"/>
    <col min="14" max="14" width="11.57421875" style="1" customWidth="1"/>
    <col min="15" max="15" width="11.00390625" style="1" customWidth="1"/>
    <col min="16" max="16" width="12.140625" style="1" customWidth="1"/>
    <col min="17" max="17" width="11.7109375" style="1" customWidth="1"/>
    <col min="18" max="18" width="11.140625" style="1" customWidth="1"/>
    <col min="19" max="19" width="11.57421875" style="1" customWidth="1"/>
    <col min="20" max="20" width="11.140625" style="1" customWidth="1"/>
    <col min="21" max="21" width="12.421875" style="1" customWidth="1"/>
    <col min="22" max="22" width="11.140625" style="1" customWidth="1"/>
    <col min="23" max="23" width="10.421875" style="1" customWidth="1"/>
    <col min="24" max="24" width="11.00390625" style="1" customWidth="1"/>
    <col min="25" max="25" width="11.7109375" style="1" customWidth="1"/>
    <col min="26" max="254" width="9.140625" style="1" customWidth="1"/>
  </cols>
  <sheetData>
    <row r="1" spans="9:11" ht="0.75" customHeight="1">
      <c r="I1" s="3"/>
      <c r="J1" s="3"/>
      <c r="K1" s="3"/>
    </row>
    <row r="2" spans="9:11" ht="0.75" customHeight="1">
      <c r="I2" s="3"/>
      <c r="J2" s="3"/>
      <c r="K2" s="3"/>
    </row>
    <row r="3" spans="9:11" ht="0.75" customHeight="1">
      <c r="I3" s="3"/>
      <c r="J3" s="3"/>
      <c r="K3" s="3"/>
    </row>
    <row r="4" spans="9:11" ht="0.75" customHeight="1">
      <c r="I4" s="3"/>
      <c r="J4" s="3"/>
      <c r="K4" s="3"/>
    </row>
    <row r="5" spans="9:11" ht="0.75" customHeight="1">
      <c r="I5" s="3"/>
      <c r="J5" s="3"/>
      <c r="K5" s="3"/>
    </row>
    <row r="6" spans="9:11" ht="0.75" customHeight="1">
      <c r="I6" s="3"/>
      <c r="J6" s="3"/>
      <c r="K6" s="3"/>
    </row>
    <row r="7" spans="9:11" ht="0.75" customHeight="1">
      <c r="I7" s="3"/>
      <c r="J7" s="3"/>
      <c r="K7" s="3"/>
    </row>
    <row r="8" spans="9:11" ht="0.75" customHeight="1">
      <c r="I8" s="3"/>
      <c r="J8" s="3"/>
      <c r="K8" s="3"/>
    </row>
    <row r="9" spans="3:13" ht="32.25" customHeight="1">
      <c r="C9" s="30" t="s">
        <v>53</v>
      </c>
      <c r="D9" s="30"/>
      <c r="E9" s="30"/>
      <c r="F9" s="31"/>
      <c r="G9" s="30"/>
      <c r="H9" s="30"/>
      <c r="I9" s="32"/>
      <c r="J9" s="32"/>
      <c r="K9" s="32"/>
      <c r="L9" s="30"/>
      <c r="M9" s="30"/>
    </row>
    <row r="10" spans="3:11" ht="16.5" customHeight="1">
      <c r="C10" s="1" t="s">
        <v>54</v>
      </c>
      <c r="I10" s="3"/>
      <c r="J10" s="3"/>
      <c r="K10" s="3"/>
    </row>
    <row r="11" spans="9:11" ht="16.5" customHeight="1">
      <c r="I11" s="3"/>
      <c r="J11" s="3"/>
      <c r="K11" s="3"/>
    </row>
    <row r="12" spans="2:25" ht="29.25" customHeight="1">
      <c r="B12" s="6"/>
      <c r="C12" s="7"/>
      <c r="D12" s="8" t="s">
        <v>0</v>
      </c>
      <c r="E12" s="23" t="s">
        <v>47</v>
      </c>
      <c r="F12" s="24" t="s">
        <v>1</v>
      </c>
      <c r="G12" s="25"/>
      <c r="H12" s="25"/>
      <c r="I12" s="25"/>
      <c r="J12" s="25"/>
      <c r="K12" s="26" t="s">
        <v>2</v>
      </c>
      <c r="L12" s="26" t="s">
        <v>3</v>
      </c>
      <c r="M12" s="27" t="s">
        <v>4</v>
      </c>
      <c r="N12" s="26" t="s">
        <v>5</v>
      </c>
      <c r="O12" s="26" t="s">
        <v>6</v>
      </c>
      <c r="P12" s="26" t="s">
        <v>7</v>
      </c>
      <c r="Q12" s="27" t="s">
        <v>8</v>
      </c>
      <c r="R12" s="26" t="s">
        <v>9</v>
      </c>
      <c r="S12" s="26" t="s">
        <v>10</v>
      </c>
      <c r="T12" s="26" t="s">
        <v>11</v>
      </c>
      <c r="U12" s="27" t="s">
        <v>12</v>
      </c>
      <c r="V12" s="26" t="s">
        <v>13</v>
      </c>
      <c r="W12" s="26" t="s">
        <v>14</v>
      </c>
      <c r="X12" s="26" t="s">
        <v>15</v>
      </c>
      <c r="Y12" s="27" t="s">
        <v>16</v>
      </c>
    </row>
    <row r="13" spans="2:25" ht="16.5" customHeight="1">
      <c r="B13" s="9">
        <v>1</v>
      </c>
      <c r="C13" s="10" t="s">
        <v>17</v>
      </c>
      <c r="D13" s="10" t="s">
        <v>18</v>
      </c>
      <c r="E13" s="11">
        <f aca="true" t="shared" si="0" ref="E13:E31">M13+Q13+U13+Y13</f>
        <v>4058510</v>
      </c>
      <c r="F13" s="28">
        <v>338209</v>
      </c>
      <c r="G13" s="28"/>
      <c r="H13" s="28"/>
      <c r="I13" s="18"/>
      <c r="J13" s="18"/>
      <c r="K13" s="28">
        <v>350000</v>
      </c>
      <c r="L13" s="28">
        <v>346926</v>
      </c>
      <c r="M13" s="12">
        <f aca="true" t="shared" si="1" ref="M13:M23">F13+K13+L13</f>
        <v>1035135</v>
      </c>
      <c r="N13" s="18">
        <v>345050</v>
      </c>
      <c r="O13" s="18">
        <v>345050</v>
      </c>
      <c r="P13" s="18">
        <v>345034</v>
      </c>
      <c r="Q13" s="12">
        <f aca="true" t="shared" si="2" ref="Q13:Q23">N13+O13+P13</f>
        <v>1035134</v>
      </c>
      <c r="R13" s="18">
        <v>345050</v>
      </c>
      <c r="S13" s="18">
        <v>345050</v>
      </c>
      <c r="T13" s="18">
        <v>345034</v>
      </c>
      <c r="U13" s="12">
        <f aca="true" t="shared" si="3" ref="U13:U23">R13+S13+T13</f>
        <v>1035134</v>
      </c>
      <c r="V13" s="18">
        <v>320000</v>
      </c>
      <c r="W13" s="18">
        <v>320000</v>
      </c>
      <c r="X13" s="18">
        <v>313107</v>
      </c>
      <c r="Y13" s="12">
        <f aca="true" t="shared" si="4" ref="Y13:Y23">V13+W13+X13</f>
        <v>953107</v>
      </c>
    </row>
    <row r="14" spans="2:256" s="4" customFormat="1" ht="16.5" customHeight="1">
      <c r="B14" s="13"/>
      <c r="C14" s="10" t="s">
        <v>19</v>
      </c>
      <c r="D14" s="10" t="s">
        <v>20</v>
      </c>
      <c r="E14" s="11">
        <f t="shared" si="0"/>
        <v>1600</v>
      </c>
      <c r="F14" s="28">
        <v>0</v>
      </c>
      <c r="G14" s="28"/>
      <c r="H14" s="28"/>
      <c r="I14" s="18"/>
      <c r="J14" s="18"/>
      <c r="K14" s="28">
        <v>0</v>
      </c>
      <c r="L14" s="28">
        <v>0</v>
      </c>
      <c r="M14" s="14">
        <f t="shared" si="1"/>
        <v>0</v>
      </c>
      <c r="N14" s="18">
        <v>0</v>
      </c>
      <c r="O14" s="18">
        <v>0</v>
      </c>
      <c r="P14" s="18">
        <v>0</v>
      </c>
      <c r="Q14" s="14">
        <f t="shared" si="2"/>
        <v>0</v>
      </c>
      <c r="R14" s="18">
        <v>0</v>
      </c>
      <c r="S14" s="18">
        <v>0</v>
      </c>
      <c r="T14" s="18">
        <v>0</v>
      </c>
      <c r="U14" s="14">
        <f t="shared" si="3"/>
        <v>0</v>
      </c>
      <c r="V14" s="18">
        <v>1600</v>
      </c>
      <c r="W14" s="18">
        <v>0</v>
      </c>
      <c r="X14" s="18">
        <v>0</v>
      </c>
      <c r="Y14" s="14">
        <f t="shared" si="4"/>
        <v>1600</v>
      </c>
      <c r="IU14" s="5"/>
      <c r="IV14" s="5"/>
    </row>
    <row r="15" spans="2:25" ht="12.75">
      <c r="B15" s="9"/>
      <c r="C15" s="10" t="s">
        <v>21</v>
      </c>
      <c r="D15" s="15" t="s">
        <v>22</v>
      </c>
      <c r="E15" s="11">
        <f t="shared" si="0"/>
        <v>2390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12">
        <f t="shared" si="1"/>
        <v>0</v>
      </c>
      <c r="N15" s="18">
        <v>0</v>
      </c>
      <c r="O15" s="28">
        <v>0</v>
      </c>
      <c r="P15" s="28">
        <v>0</v>
      </c>
      <c r="Q15" s="12">
        <f t="shared" si="2"/>
        <v>0</v>
      </c>
      <c r="R15" s="28">
        <v>0</v>
      </c>
      <c r="S15" s="28">
        <v>0</v>
      </c>
      <c r="T15" s="28">
        <v>0</v>
      </c>
      <c r="U15" s="12">
        <f t="shared" si="3"/>
        <v>0</v>
      </c>
      <c r="V15" s="18">
        <v>2390</v>
      </c>
      <c r="W15" s="18">
        <v>0</v>
      </c>
      <c r="X15" s="18">
        <v>0</v>
      </c>
      <c r="Y15" s="12">
        <f t="shared" si="4"/>
        <v>2390</v>
      </c>
    </row>
    <row r="16" spans="2:25" ht="12.75">
      <c r="B16" s="9"/>
      <c r="C16" s="10"/>
      <c r="D16" s="15" t="s">
        <v>45</v>
      </c>
      <c r="E16" s="11">
        <f t="shared" si="0"/>
        <v>259460</v>
      </c>
      <c r="F16" s="28">
        <v>21621</v>
      </c>
      <c r="G16" s="28">
        <v>0</v>
      </c>
      <c r="H16" s="28">
        <v>0</v>
      </c>
      <c r="I16" s="28">
        <v>0</v>
      </c>
      <c r="J16" s="28">
        <v>0</v>
      </c>
      <c r="K16" s="28">
        <v>21622</v>
      </c>
      <c r="L16" s="28">
        <v>21622</v>
      </c>
      <c r="M16" s="12">
        <f t="shared" si="1"/>
        <v>64865</v>
      </c>
      <c r="N16" s="28">
        <v>21622</v>
      </c>
      <c r="O16" s="28">
        <v>21622</v>
      </c>
      <c r="P16" s="28">
        <v>21622</v>
      </c>
      <c r="Q16" s="12">
        <f t="shared" si="2"/>
        <v>64866</v>
      </c>
      <c r="R16" s="28">
        <v>21622</v>
      </c>
      <c r="S16" s="28">
        <v>21622</v>
      </c>
      <c r="T16" s="28">
        <v>21622</v>
      </c>
      <c r="U16" s="12">
        <f t="shared" si="3"/>
        <v>64866</v>
      </c>
      <c r="V16" s="28">
        <v>21622</v>
      </c>
      <c r="W16" s="28">
        <v>21622</v>
      </c>
      <c r="X16" s="18">
        <v>21619</v>
      </c>
      <c r="Y16" s="12">
        <f t="shared" si="4"/>
        <v>64863</v>
      </c>
    </row>
    <row r="17" spans="2:25" ht="12" customHeight="1">
      <c r="B17" s="9"/>
      <c r="C17" s="10"/>
      <c r="D17" s="10" t="s">
        <v>23</v>
      </c>
      <c r="E17" s="11">
        <f t="shared" si="0"/>
        <v>180310</v>
      </c>
      <c r="F17" s="28">
        <v>10859</v>
      </c>
      <c r="G17" s="28"/>
      <c r="H17" s="28"/>
      <c r="I17" s="18"/>
      <c r="J17" s="18"/>
      <c r="K17" s="28">
        <v>10000</v>
      </c>
      <c r="L17" s="28">
        <v>10000</v>
      </c>
      <c r="M17" s="12">
        <f t="shared" si="1"/>
        <v>30859</v>
      </c>
      <c r="N17" s="18">
        <v>11000</v>
      </c>
      <c r="O17" s="18">
        <v>10000</v>
      </c>
      <c r="P17" s="18">
        <v>10000</v>
      </c>
      <c r="Q17" s="12">
        <f t="shared" si="2"/>
        <v>31000</v>
      </c>
      <c r="R17" s="18">
        <v>11600</v>
      </c>
      <c r="S17" s="18">
        <v>11600</v>
      </c>
      <c r="T17" s="18">
        <v>11851</v>
      </c>
      <c r="U17" s="12">
        <f t="shared" si="3"/>
        <v>35051</v>
      </c>
      <c r="V17" s="18">
        <f>11000+25000</f>
        <v>36000</v>
      </c>
      <c r="W17" s="18">
        <f>11000+25000</f>
        <v>36000</v>
      </c>
      <c r="X17" s="18">
        <v>11400</v>
      </c>
      <c r="Y17" s="12">
        <f t="shared" si="4"/>
        <v>83400</v>
      </c>
    </row>
    <row r="18" spans="2:25" ht="12" customHeight="1">
      <c r="B18" s="9"/>
      <c r="C18" s="10"/>
      <c r="D18" s="10" t="s">
        <v>24</v>
      </c>
      <c r="E18" s="11">
        <f t="shared" si="0"/>
        <v>194090</v>
      </c>
      <c r="F18" s="28">
        <v>12924</v>
      </c>
      <c r="G18" s="28"/>
      <c r="H18" s="28"/>
      <c r="I18" s="18"/>
      <c r="J18" s="18"/>
      <c r="K18" s="28">
        <v>13000</v>
      </c>
      <c r="L18" s="28">
        <v>14217</v>
      </c>
      <c r="M18" s="12">
        <f t="shared" si="1"/>
        <v>40141</v>
      </c>
      <c r="N18" s="18">
        <v>14000</v>
      </c>
      <c r="O18" s="18">
        <v>14000</v>
      </c>
      <c r="P18" s="18">
        <v>13000</v>
      </c>
      <c r="Q18" s="12">
        <f t="shared" si="2"/>
        <v>41000</v>
      </c>
      <c r="R18" s="18">
        <v>12000</v>
      </c>
      <c r="S18" s="18">
        <v>12000</v>
      </c>
      <c r="T18" s="18">
        <v>12949</v>
      </c>
      <c r="U18" s="12">
        <f t="shared" si="3"/>
        <v>36949</v>
      </c>
      <c r="V18" s="18">
        <f>12000+20000</f>
        <v>32000</v>
      </c>
      <c r="W18" s="18">
        <f>12000+20000</f>
        <v>32000</v>
      </c>
      <c r="X18" s="18">
        <v>12000</v>
      </c>
      <c r="Y18" s="12">
        <f t="shared" si="4"/>
        <v>76000</v>
      </c>
    </row>
    <row r="19" spans="2:25" ht="12.75">
      <c r="B19" s="9"/>
      <c r="C19" s="10"/>
      <c r="D19" s="16" t="s">
        <v>25</v>
      </c>
      <c r="E19" s="11">
        <f t="shared" si="0"/>
        <v>499170</v>
      </c>
      <c r="F19" s="28">
        <v>20000</v>
      </c>
      <c r="G19" s="28"/>
      <c r="H19" s="28"/>
      <c r="I19" s="18"/>
      <c r="J19" s="18"/>
      <c r="K19" s="28">
        <v>25000</v>
      </c>
      <c r="L19" s="28">
        <v>25000</v>
      </c>
      <c r="M19" s="12">
        <f t="shared" si="1"/>
        <v>70000</v>
      </c>
      <c r="N19" s="18">
        <v>25000</v>
      </c>
      <c r="O19" s="18">
        <v>25000</v>
      </c>
      <c r="P19" s="18">
        <v>25000</v>
      </c>
      <c r="Q19" s="12">
        <f t="shared" si="2"/>
        <v>75000</v>
      </c>
      <c r="R19" s="18">
        <v>25000</v>
      </c>
      <c r="S19" s="18">
        <v>25000</v>
      </c>
      <c r="T19" s="18">
        <v>95000</v>
      </c>
      <c r="U19" s="12">
        <f t="shared" si="3"/>
        <v>145000</v>
      </c>
      <c r="V19" s="18">
        <v>102000</v>
      </c>
      <c r="W19" s="18">
        <v>79700</v>
      </c>
      <c r="X19" s="18">
        <v>27470</v>
      </c>
      <c r="Y19" s="12">
        <f t="shared" si="4"/>
        <v>209170</v>
      </c>
    </row>
    <row r="20" spans="2:25" ht="12.75">
      <c r="B20" s="9"/>
      <c r="C20" s="10"/>
      <c r="D20" s="16" t="s">
        <v>26</v>
      </c>
      <c r="E20" s="11">
        <f t="shared" si="0"/>
        <v>50000</v>
      </c>
      <c r="F20" s="28">
        <v>8064</v>
      </c>
      <c r="G20" s="28"/>
      <c r="H20" s="28"/>
      <c r="I20" s="18"/>
      <c r="J20" s="18"/>
      <c r="K20" s="28">
        <v>3800</v>
      </c>
      <c r="L20" s="28">
        <v>2622</v>
      </c>
      <c r="M20" s="12">
        <f t="shared" si="1"/>
        <v>14486</v>
      </c>
      <c r="N20" s="18">
        <v>3800</v>
      </c>
      <c r="O20" s="18">
        <v>3800</v>
      </c>
      <c r="P20" s="18">
        <v>4754</v>
      </c>
      <c r="Q20" s="12">
        <f t="shared" si="2"/>
        <v>12354</v>
      </c>
      <c r="R20" s="18">
        <v>3800</v>
      </c>
      <c r="S20" s="18">
        <v>3800</v>
      </c>
      <c r="T20" s="18">
        <v>4754</v>
      </c>
      <c r="U20" s="12">
        <f t="shared" si="3"/>
        <v>12354</v>
      </c>
      <c r="V20" s="18">
        <v>3602</v>
      </c>
      <c r="W20" s="18">
        <v>3602</v>
      </c>
      <c r="X20" s="18">
        <v>3602</v>
      </c>
      <c r="Y20" s="12">
        <f t="shared" si="4"/>
        <v>10806</v>
      </c>
    </row>
    <row r="21" spans="2:25" ht="12.75">
      <c r="B21" s="9"/>
      <c r="C21" s="10"/>
      <c r="D21" s="16" t="s">
        <v>48</v>
      </c>
      <c r="E21" s="11">
        <f t="shared" si="0"/>
        <v>100350</v>
      </c>
      <c r="F21" s="28">
        <v>506</v>
      </c>
      <c r="G21" s="28"/>
      <c r="H21" s="28"/>
      <c r="I21" s="18"/>
      <c r="J21" s="18"/>
      <c r="K21" s="28">
        <v>2787</v>
      </c>
      <c r="L21" s="28">
        <v>2787</v>
      </c>
      <c r="M21" s="12">
        <f t="shared" si="1"/>
        <v>6080</v>
      </c>
      <c r="N21" s="18">
        <v>0</v>
      </c>
      <c r="O21" s="18">
        <v>0</v>
      </c>
      <c r="P21" s="18">
        <v>0</v>
      </c>
      <c r="Q21" s="12">
        <f t="shared" si="2"/>
        <v>0</v>
      </c>
      <c r="R21" s="18">
        <v>0</v>
      </c>
      <c r="S21" s="18">
        <v>0</v>
      </c>
      <c r="T21" s="18">
        <v>1670</v>
      </c>
      <c r="U21" s="12">
        <f t="shared" si="3"/>
        <v>1670</v>
      </c>
      <c r="V21" s="18">
        <v>35000</v>
      </c>
      <c r="W21" s="18">
        <v>35000</v>
      </c>
      <c r="X21" s="18">
        <v>22600</v>
      </c>
      <c r="Y21" s="12">
        <f t="shared" si="4"/>
        <v>92600</v>
      </c>
    </row>
    <row r="22" spans="2:25" ht="12.75">
      <c r="B22" s="9"/>
      <c r="C22" s="10"/>
      <c r="D22" s="16" t="s">
        <v>49</v>
      </c>
      <c r="E22" s="11">
        <f t="shared" si="0"/>
        <v>10750</v>
      </c>
      <c r="F22" s="29">
        <v>791</v>
      </c>
      <c r="G22" s="28"/>
      <c r="H22" s="28"/>
      <c r="I22" s="18"/>
      <c r="J22" s="18"/>
      <c r="K22" s="28">
        <v>1805</v>
      </c>
      <c r="L22" s="28">
        <v>2596</v>
      </c>
      <c r="M22" s="12">
        <f t="shared" si="1"/>
        <v>5192</v>
      </c>
      <c r="N22" s="18">
        <v>500</v>
      </c>
      <c r="O22" s="18">
        <v>500</v>
      </c>
      <c r="P22" s="18">
        <v>600</v>
      </c>
      <c r="Q22" s="12">
        <f t="shared" si="2"/>
        <v>1600</v>
      </c>
      <c r="R22" s="18">
        <v>861</v>
      </c>
      <c r="S22" s="18">
        <v>861</v>
      </c>
      <c r="T22" s="18">
        <v>861</v>
      </c>
      <c r="U22" s="12">
        <f t="shared" si="3"/>
        <v>2583</v>
      </c>
      <c r="V22" s="18">
        <v>575</v>
      </c>
      <c r="W22" s="18">
        <v>400</v>
      </c>
      <c r="X22" s="18">
        <v>400</v>
      </c>
      <c r="Y22" s="12">
        <f t="shared" si="4"/>
        <v>1375</v>
      </c>
    </row>
    <row r="23" spans="2:25" ht="12.75">
      <c r="B23" s="9"/>
      <c r="C23" s="10"/>
      <c r="D23" s="21" t="s">
        <v>50</v>
      </c>
      <c r="E23" s="11">
        <f t="shared" si="0"/>
        <v>50250</v>
      </c>
      <c r="F23" s="29">
        <v>0</v>
      </c>
      <c r="G23" s="28"/>
      <c r="H23" s="28"/>
      <c r="I23" s="18"/>
      <c r="J23" s="18"/>
      <c r="K23" s="28">
        <v>3500</v>
      </c>
      <c r="L23" s="28">
        <v>3500</v>
      </c>
      <c r="M23" s="12">
        <f t="shared" si="1"/>
        <v>7000</v>
      </c>
      <c r="N23" s="18">
        <v>3500</v>
      </c>
      <c r="O23" s="18">
        <v>3500</v>
      </c>
      <c r="P23" s="18">
        <v>3500</v>
      </c>
      <c r="Q23" s="12">
        <f t="shared" si="2"/>
        <v>10500</v>
      </c>
      <c r="R23" s="18">
        <v>3500</v>
      </c>
      <c r="S23" s="18">
        <v>3500</v>
      </c>
      <c r="T23" s="18">
        <v>16500</v>
      </c>
      <c r="U23" s="12">
        <f t="shared" si="3"/>
        <v>23500</v>
      </c>
      <c r="V23" s="18">
        <v>3000</v>
      </c>
      <c r="W23" s="18">
        <v>3000</v>
      </c>
      <c r="X23" s="18">
        <v>3250</v>
      </c>
      <c r="Y23" s="12">
        <f t="shared" si="4"/>
        <v>9250</v>
      </c>
    </row>
    <row r="24" spans="2:25" ht="12.75">
      <c r="B24" s="6"/>
      <c r="C24" s="13"/>
      <c r="D24" s="17" t="s">
        <v>27</v>
      </c>
      <c r="E24" s="11">
        <f t="shared" si="0"/>
        <v>5406880</v>
      </c>
      <c r="F24" s="12">
        <f>F13+F14+F15+F16+F17+F18+F19+F20+F21+F22+F23</f>
        <v>412974</v>
      </c>
      <c r="G24" s="12" t="e">
        <f>#REF!+#REF!+#REF!</f>
        <v>#REF!</v>
      </c>
      <c r="H24" s="12" t="e">
        <f>#REF!+#REF!+#REF!</f>
        <v>#REF!</v>
      </c>
      <c r="I24" s="12" t="e">
        <f>#REF!+#REF!+#REF!</f>
        <v>#REF!</v>
      </c>
      <c r="J24" s="12" t="e">
        <f>#REF!+#REF!+#REF!</f>
        <v>#REF!</v>
      </c>
      <c r="K24" s="12">
        <f aca="true" t="shared" si="5" ref="K24:Y24">K13+K14+K15+K16+K17+K18+K19+K20+K21+K22+K23</f>
        <v>431514</v>
      </c>
      <c r="L24" s="12">
        <f t="shared" si="5"/>
        <v>429270</v>
      </c>
      <c r="M24" s="12">
        <f t="shared" si="5"/>
        <v>1273758</v>
      </c>
      <c r="N24" s="12">
        <f t="shared" si="5"/>
        <v>424472</v>
      </c>
      <c r="O24" s="12">
        <f t="shared" si="5"/>
        <v>423472</v>
      </c>
      <c r="P24" s="12">
        <f t="shared" si="5"/>
        <v>423510</v>
      </c>
      <c r="Q24" s="12">
        <f t="shared" si="5"/>
        <v>1271454</v>
      </c>
      <c r="R24" s="12">
        <f t="shared" si="5"/>
        <v>423433</v>
      </c>
      <c r="S24" s="12">
        <f t="shared" si="5"/>
        <v>423433</v>
      </c>
      <c r="T24" s="12">
        <f t="shared" si="5"/>
        <v>510241</v>
      </c>
      <c r="U24" s="12">
        <f t="shared" si="5"/>
        <v>1357107</v>
      </c>
      <c r="V24" s="12">
        <f t="shared" si="5"/>
        <v>557789</v>
      </c>
      <c r="W24" s="12">
        <f t="shared" si="5"/>
        <v>531324</v>
      </c>
      <c r="X24" s="12">
        <f t="shared" si="5"/>
        <v>415448</v>
      </c>
      <c r="Y24" s="12">
        <f t="shared" si="5"/>
        <v>1504561</v>
      </c>
    </row>
    <row r="25" spans="2:25" ht="12.75">
      <c r="B25" s="9">
        <v>2</v>
      </c>
      <c r="C25" s="10" t="s">
        <v>28</v>
      </c>
      <c r="D25" s="10" t="s">
        <v>29</v>
      </c>
      <c r="E25" s="11">
        <f t="shared" si="0"/>
        <v>1218960</v>
      </c>
      <c r="F25" s="28">
        <v>93246</v>
      </c>
      <c r="G25" s="28"/>
      <c r="H25" s="28"/>
      <c r="I25" s="18"/>
      <c r="J25" s="18"/>
      <c r="K25" s="28">
        <v>103377</v>
      </c>
      <c r="L25" s="28">
        <v>103377</v>
      </c>
      <c r="M25" s="12">
        <f>F25+K25+L25</f>
        <v>300000</v>
      </c>
      <c r="N25" s="18">
        <v>100000</v>
      </c>
      <c r="O25" s="18">
        <v>100000</v>
      </c>
      <c r="P25" s="18">
        <v>100000</v>
      </c>
      <c r="Q25" s="12">
        <f>N25+O25+P25</f>
        <v>300000</v>
      </c>
      <c r="R25" s="18">
        <v>100000</v>
      </c>
      <c r="S25" s="18">
        <v>100000</v>
      </c>
      <c r="T25" s="18">
        <v>100000</v>
      </c>
      <c r="U25" s="12">
        <f>R25+S25+T25</f>
        <v>300000</v>
      </c>
      <c r="V25" s="18">
        <v>100000</v>
      </c>
      <c r="W25" s="18">
        <f>59480+50000</f>
        <v>109480</v>
      </c>
      <c r="X25" s="18">
        <f>59480+50000</f>
        <v>109480</v>
      </c>
      <c r="Y25" s="18">
        <f>V25+W25+X25</f>
        <v>318960</v>
      </c>
    </row>
    <row r="26" spans="2:25" ht="12.75">
      <c r="B26" s="9"/>
      <c r="C26" s="10" t="s">
        <v>30</v>
      </c>
      <c r="D26" s="10" t="s">
        <v>51</v>
      </c>
      <c r="E26" s="11">
        <f t="shared" si="0"/>
        <v>25000</v>
      </c>
      <c r="F26" s="28">
        <v>0</v>
      </c>
      <c r="G26" s="28"/>
      <c r="H26" s="28"/>
      <c r="I26" s="18"/>
      <c r="J26" s="18"/>
      <c r="K26" s="28">
        <v>0</v>
      </c>
      <c r="L26" s="28">
        <v>0</v>
      </c>
      <c r="M26" s="12">
        <f>F26+K26+L26</f>
        <v>0</v>
      </c>
      <c r="N26" s="18">
        <v>0</v>
      </c>
      <c r="O26" s="18">
        <v>0</v>
      </c>
      <c r="P26" s="18">
        <v>0</v>
      </c>
      <c r="Q26" s="12">
        <f>N26+O26+P26</f>
        <v>0</v>
      </c>
      <c r="R26" s="18">
        <v>0</v>
      </c>
      <c r="S26" s="18">
        <v>0</v>
      </c>
      <c r="T26" s="18">
        <v>25000</v>
      </c>
      <c r="U26" s="12">
        <f>R26+S26+T26</f>
        <v>25000</v>
      </c>
      <c r="V26" s="18">
        <v>0</v>
      </c>
      <c r="W26" s="18">
        <v>0</v>
      </c>
      <c r="X26" s="18">
        <v>0</v>
      </c>
      <c r="Y26" s="18">
        <f>V26+W26+X26</f>
        <v>0</v>
      </c>
    </row>
    <row r="27" spans="2:25" ht="12.75">
      <c r="B27" s="9"/>
      <c r="C27" s="10"/>
      <c r="D27" s="10" t="s">
        <v>52</v>
      </c>
      <c r="E27" s="11">
        <f t="shared" si="0"/>
        <v>40000</v>
      </c>
      <c r="F27" s="28">
        <v>0</v>
      </c>
      <c r="G27" s="28"/>
      <c r="H27" s="28"/>
      <c r="I27" s="18"/>
      <c r="J27" s="18"/>
      <c r="K27" s="28">
        <v>0</v>
      </c>
      <c r="L27" s="28">
        <v>0</v>
      </c>
      <c r="M27" s="12">
        <f>F27+K27+L27</f>
        <v>0</v>
      </c>
      <c r="N27" s="18">
        <v>0</v>
      </c>
      <c r="O27" s="18">
        <v>0</v>
      </c>
      <c r="P27" s="18">
        <v>0</v>
      </c>
      <c r="Q27" s="12">
        <f>N27+O27+P27</f>
        <v>0</v>
      </c>
      <c r="R27" s="18">
        <v>0</v>
      </c>
      <c r="S27" s="18">
        <v>0</v>
      </c>
      <c r="T27" s="18">
        <v>40000</v>
      </c>
      <c r="U27" s="12">
        <f>R27+S27+T27</f>
        <v>40000</v>
      </c>
      <c r="V27" s="18">
        <v>0</v>
      </c>
      <c r="W27" s="18">
        <v>0</v>
      </c>
      <c r="X27" s="18">
        <v>0</v>
      </c>
      <c r="Y27" s="18">
        <f>V27+W27+X27</f>
        <v>0</v>
      </c>
    </row>
    <row r="28" spans="2:25" ht="12.75">
      <c r="B28" s="9"/>
      <c r="C28" s="10"/>
      <c r="D28" s="10" t="s">
        <v>31</v>
      </c>
      <c r="E28" s="11">
        <f t="shared" si="0"/>
        <v>81620</v>
      </c>
      <c r="F28" s="28">
        <v>6801</v>
      </c>
      <c r="G28" s="28"/>
      <c r="H28" s="28"/>
      <c r="I28" s="18"/>
      <c r="J28" s="18"/>
      <c r="K28" s="28">
        <v>7199</v>
      </c>
      <c r="L28" s="28">
        <v>7000</v>
      </c>
      <c r="M28" s="12">
        <f>F28+K28+L28</f>
        <v>21000</v>
      </c>
      <c r="N28" s="28">
        <v>7000</v>
      </c>
      <c r="O28" s="28">
        <v>7000</v>
      </c>
      <c r="P28" s="28">
        <v>7000</v>
      </c>
      <c r="Q28" s="18">
        <f>N28+O28+P28</f>
        <v>21000</v>
      </c>
      <c r="R28" s="28">
        <v>7000</v>
      </c>
      <c r="S28" s="28">
        <v>7000</v>
      </c>
      <c r="T28" s="28">
        <v>7000</v>
      </c>
      <c r="U28" s="18">
        <f>R28+S28+T28</f>
        <v>21000</v>
      </c>
      <c r="V28" s="28">
        <v>7000</v>
      </c>
      <c r="W28" s="28">
        <v>7000</v>
      </c>
      <c r="X28" s="18">
        <v>4620</v>
      </c>
      <c r="Y28" s="18">
        <f>V28+W28+X28</f>
        <v>18620</v>
      </c>
    </row>
    <row r="29" spans="2:25" ht="12.75">
      <c r="B29" s="9"/>
      <c r="C29" s="10"/>
      <c r="D29" s="16" t="s">
        <v>26</v>
      </c>
      <c r="E29" s="11">
        <f t="shared" si="0"/>
        <v>46770</v>
      </c>
      <c r="F29" s="28">
        <v>0</v>
      </c>
      <c r="G29" s="28"/>
      <c r="H29" s="28"/>
      <c r="I29" s="18"/>
      <c r="J29" s="18"/>
      <c r="K29" s="28">
        <v>3897</v>
      </c>
      <c r="L29" s="28">
        <v>6617</v>
      </c>
      <c r="M29" s="12">
        <f>F29+K29+L29</f>
        <v>10514</v>
      </c>
      <c r="N29" s="28">
        <v>3897</v>
      </c>
      <c r="O29" s="28">
        <v>3897</v>
      </c>
      <c r="P29" s="28">
        <v>4852</v>
      </c>
      <c r="Q29" s="18">
        <f>N29+O29+P29</f>
        <v>12646</v>
      </c>
      <c r="R29" s="28">
        <v>3897</v>
      </c>
      <c r="S29" s="28">
        <v>3897</v>
      </c>
      <c r="T29" s="28">
        <v>4852</v>
      </c>
      <c r="U29" s="18">
        <f>R29+S29+T29</f>
        <v>12646</v>
      </c>
      <c r="V29" s="28">
        <v>4632</v>
      </c>
      <c r="W29" s="28">
        <v>3166</v>
      </c>
      <c r="X29" s="18">
        <v>3166</v>
      </c>
      <c r="Y29" s="18">
        <f>V29+W29+X29</f>
        <v>10964</v>
      </c>
    </row>
    <row r="30" spans="2:25" ht="12.75">
      <c r="B30" s="6"/>
      <c r="C30" s="10"/>
      <c r="D30" s="17" t="s">
        <v>27</v>
      </c>
      <c r="E30" s="11">
        <f t="shared" si="0"/>
        <v>1412350</v>
      </c>
      <c r="F30" s="12">
        <f>F25+F26+F27+F28+F29</f>
        <v>100047</v>
      </c>
      <c r="G30" s="12" t="e">
        <f>#REF!</f>
        <v>#REF!</v>
      </c>
      <c r="H30" s="12" t="e">
        <f>#REF!</f>
        <v>#REF!</v>
      </c>
      <c r="I30" s="12" t="e">
        <f>#REF!</f>
        <v>#REF!</v>
      </c>
      <c r="J30" s="12" t="e">
        <f>#REF!</f>
        <v>#REF!</v>
      </c>
      <c r="K30" s="12">
        <f aca="true" t="shared" si="6" ref="K30:Y30">K25+K26+K27+K28+K29</f>
        <v>114473</v>
      </c>
      <c r="L30" s="12">
        <f t="shared" si="6"/>
        <v>116994</v>
      </c>
      <c r="M30" s="12">
        <f t="shared" si="6"/>
        <v>331514</v>
      </c>
      <c r="N30" s="12">
        <f t="shared" si="6"/>
        <v>110897</v>
      </c>
      <c r="O30" s="12">
        <f t="shared" si="6"/>
        <v>110897</v>
      </c>
      <c r="P30" s="12">
        <f t="shared" si="6"/>
        <v>111852</v>
      </c>
      <c r="Q30" s="12">
        <f t="shared" si="6"/>
        <v>333646</v>
      </c>
      <c r="R30" s="12">
        <f t="shared" si="6"/>
        <v>110897</v>
      </c>
      <c r="S30" s="12">
        <f t="shared" si="6"/>
        <v>110897</v>
      </c>
      <c r="T30" s="12">
        <f t="shared" si="6"/>
        <v>176852</v>
      </c>
      <c r="U30" s="12">
        <f t="shared" si="6"/>
        <v>398646</v>
      </c>
      <c r="V30" s="12">
        <f t="shared" si="6"/>
        <v>111632</v>
      </c>
      <c r="W30" s="12">
        <f t="shared" si="6"/>
        <v>119646</v>
      </c>
      <c r="X30" s="12">
        <f t="shared" si="6"/>
        <v>117266</v>
      </c>
      <c r="Y30" s="12">
        <f t="shared" si="6"/>
        <v>348544</v>
      </c>
    </row>
    <row r="31" spans="2:25" ht="12.75">
      <c r="B31" s="9">
        <v>3</v>
      </c>
      <c r="C31" s="10" t="s">
        <v>32</v>
      </c>
      <c r="D31" s="10" t="s">
        <v>24</v>
      </c>
      <c r="E31" s="11">
        <f t="shared" si="0"/>
        <v>35000</v>
      </c>
      <c r="F31" s="18">
        <v>2000</v>
      </c>
      <c r="G31" s="18">
        <v>0</v>
      </c>
      <c r="H31" s="18">
        <v>0</v>
      </c>
      <c r="I31" s="28">
        <v>0</v>
      </c>
      <c r="J31" s="28">
        <v>0</v>
      </c>
      <c r="K31" s="28">
        <v>2000</v>
      </c>
      <c r="L31" s="28">
        <v>3000</v>
      </c>
      <c r="M31" s="12">
        <f>F31+K31+L31</f>
        <v>7000</v>
      </c>
      <c r="N31" s="28">
        <v>2000</v>
      </c>
      <c r="O31" s="28">
        <v>2000</v>
      </c>
      <c r="P31" s="28">
        <v>2000</v>
      </c>
      <c r="Q31" s="12">
        <f>N31+O31+P31</f>
        <v>6000</v>
      </c>
      <c r="R31" s="28">
        <v>2000</v>
      </c>
      <c r="S31" s="28">
        <v>2000</v>
      </c>
      <c r="T31" s="28">
        <v>2000</v>
      </c>
      <c r="U31" s="12">
        <f>R31+S31+T31</f>
        <v>6000</v>
      </c>
      <c r="V31" s="28">
        <f>2000+5000</f>
        <v>7000</v>
      </c>
      <c r="W31" s="28">
        <f>2000+5000</f>
        <v>7000</v>
      </c>
      <c r="X31" s="28">
        <v>2000</v>
      </c>
      <c r="Y31" s="12">
        <f>V31+W31+X31</f>
        <v>16000</v>
      </c>
    </row>
    <row r="32" spans="2:25" ht="12.75">
      <c r="B32" s="9"/>
      <c r="C32" s="10" t="s">
        <v>21</v>
      </c>
      <c r="D32" s="17" t="s">
        <v>27</v>
      </c>
      <c r="E32" s="12">
        <f>E31</f>
        <v>35000</v>
      </c>
      <c r="F32" s="12">
        <f>F31</f>
        <v>2000</v>
      </c>
      <c r="G32" s="12"/>
      <c r="H32" s="12"/>
      <c r="I32" s="12"/>
      <c r="J32" s="12"/>
      <c r="K32" s="12">
        <f aca="true" t="shared" si="7" ref="K32:Y32">K31</f>
        <v>2000</v>
      </c>
      <c r="L32" s="12">
        <f t="shared" si="7"/>
        <v>3000</v>
      </c>
      <c r="M32" s="12">
        <f t="shared" si="7"/>
        <v>7000</v>
      </c>
      <c r="N32" s="18">
        <f t="shared" si="7"/>
        <v>2000</v>
      </c>
      <c r="O32" s="18">
        <f t="shared" si="7"/>
        <v>2000</v>
      </c>
      <c r="P32" s="18">
        <f t="shared" si="7"/>
        <v>2000</v>
      </c>
      <c r="Q32" s="18">
        <f t="shared" si="7"/>
        <v>6000</v>
      </c>
      <c r="R32" s="18">
        <f t="shared" si="7"/>
        <v>2000</v>
      </c>
      <c r="S32" s="18">
        <f t="shared" si="7"/>
        <v>2000</v>
      </c>
      <c r="T32" s="18">
        <f t="shared" si="7"/>
        <v>2000</v>
      </c>
      <c r="U32" s="18">
        <f t="shared" si="7"/>
        <v>6000</v>
      </c>
      <c r="V32" s="18">
        <f t="shared" si="7"/>
        <v>7000</v>
      </c>
      <c r="W32" s="18">
        <f t="shared" si="7"/>
        <v>7000</v>
      </c>
      <c r="X32" s="18">
        <f t="shared" si="7"/>
        <v>2000</v>
      </c>
      <c r="Y32" s="18">
        <f t="shared" si="7"/>
        <v>16000</v>
      </c>
    </row>
    <row r="33" spans="2:25" ht="17.25" customHeight="1">
      <c r="B33" s="9">
        <v>4</v>
      </c>
      <c r="C33" s="17" t="s">
        <v>33</v>
      </c>
      <c r="D33" s="16" t="s">
        <v>34</v>
      </c>
      <c r="E33" s="11">
        <f aca="true" t="shared" si="8" ref="E33:E42">M33+Q33+U33+Y33</f>
        <v>1514030</v>
      </c>
      <c r="F33" s="18">
        <v>110328</v>
      </c>
      <c r="G33" s="28"/>
      <c r="H33" s="28"/>
      <c r="I33" s="12"/>
      <c r="J33" s="18"/>
      <c r="K33" s="18">
        <v>150000</v>
      </c>
      <c r="L33" s="18">
        <v>150000</v>
      </c>
      <c r="M33" s="12">
        <f aca="true" t="shared" si="9" ref="M33:M42">F33+K33+L33</f>
        <v>410328</v>
      </c>
      <c r="N33" s="28">
        <v>150000</v>
      </c>
      <c r="O33" s="18">
        <v>150000</v>
      </c>
      <c r="P33" s="18">
        <v>150000</v>
      </c>
      <c r="Q33" s="12">
        <f aca="true" t="shared" si="10" ref="Q33:Q42">N33+O33+P33</f>
        <v>450000</v>
      </c>
      <c r="R33" s="18">
        <v>94500</v>
      </c>
      <c r="S33" s="18">
        <v>94500</v>
      </c>
      <c r="T33" s="18">
        <v>284702</v>
      </c>
      <c r="U33" s="12">
        <f aca="true" t="shared" si="11" ref="U33:U42">R33+S33+T33</f>
        <v>473702</v>
      </c>
      <c r="V33" s="18">
        <v>60000</v>
      </c>
      <c r="W33" s="18">
        <v>60000</v>
      </c>
      <c r="X33" s="18">
        <v>60000</v>
      </c>
      <c r="Y33" s="12">
        <f aca="true" t="shared" si="12" ref="Y33:Y42">V33+W33+X33</f>
        <v>180000</v>
      </c>
    </row>
    <row r="34" spans="2:25" ht="18.75" customHeight="1">
      <c r="B34" s="9"/>
      <c r="C34" s="10" t="s">
        <v>35</v>
      </c>
      <c r="D34" s="16" t="s">
        <v>36</v>
      </c>
      <c r="E34" s="11">
        <f t="shared" si="8"/>
        <v>234810</v>
      </c>
      <c r="F34" s="18">
        <v>16047</v>
      </c>
      <c r="G34" s="28"/>
      <c r="H34" s="28"/>
      <c r="I34" s="12"/>
      <c r="J34" s="18"/>
      <c r="K34" s="18">
        <v>17000</v>
      </c>
      <c r="L34" s="18">
        <v>17000</v>
      </c>
      <c r="M34" s="12">
        <f t="shared" si="9"/>
        <v>50047</v>
      </c>
      <c r="N34" s="28">
        <v>16000</v>
      </c>
      <c r="O34" s="18">
        <v>16000</v>
      </c>
      <c r="P34" s="18">
        <v>16000</v>
      </c>
      <c r="Q34" s="12">
        <f t="shared" si="10"/>
        <v>48000</v>
      </c>
      <c r="R34" s="18">
        <v>16000</v>
      </c>
      <c r="S34" s="18">
        <v>16000</v>
      </c>
      <c r="T34" s="18">
        <v>59763</v>
      </c>
      <c r="U34" s="12">
        <f t="shared" si="11"/>
        <v>91763</v>
      </c>
      <c r="V34" s="18">
        <v>15000</v>
      </c>
      <c r="W34" s="18">
        <v>15000</v>
      </c>
      <c r="X34" s="18">
        <v>15000</v>
      </c>
      <c r="Y34" s="12">
        <f t="shared" si="12"/>
        <v>45000</v>
      </c>
    </row>
    <row r="35" spans="2:25" ht="18.75" customHeight="1">
      <c r="B35" s="9"/>
      <c r="C35" s="10" t="s">
        <v>21</v>
      </c>
      <c r="D35" s="16" t="s">
        <v>37</v>
      </c>
      <c r="E35" s="11">
        <f t="shared" si="8"/>
        <v>1491910</v>
      </c>
      <c r="F35" s="18">
        <v>107360</v>
      </c>
      <c r="G35" s="28"/>
      <c r="H35" s="28"/>
      <c r="I35" s="12"/>
      <c r="J35" s="18"/>
      <c r="K35" s="18">
        <v>150000</v>
      </c>
      <c r="L35" s="18">
        <v>150000</v>
      </c>
      <c r="M35" s="12">
        <f t="shared" si="9"/>
        <v>407360</v>
      </c>
      <c r="N35" s="28">
        <v>140000</v>
      </c>
      <c r="O35" s="18">
        <v>140000</v>
      </c>
      <c r="P35" s="18">
        <v>140000</v>
      </c>
      <c r="Q35" s="12">
        <f t="shared" si="10"/>
        <v>420000</v>
      </c>
      <c r="R35" s="18">
        <v>120000</v>
      </c>
      <c r="S35" s="18">
        <v>120000</v>
      </c>
      <c r="T35" s="18">
        <v>263770</v>
      </c>
      <c r="U35" s="12">
        <f t="shared" si="11"/>
        <v>503770</v>
      </c>
      <c r="V35" s="18">
        <v>60000</v>
      </c>
      <c r="W35" s="18">
        <v>60000</v>
      </c>
      <c r="X35" s="18">
        <v>40780</v>
      </c>
      <c r="Y35" s="12">
        <f t="shared" si="12"/>
        <v>160780</v>
      </c>
    </row>
    <row r="36" spans="2:25" ht="19.5" customHeight="1">
      <c r="B36" s="9"/>
      <c r="C36" s="10"/>
      <c r="D36" s="16" t="s">
        <v>38</v>
      </c>
      <c r="E36" s="11">
        <f t="shared" si="8"/>
        <v>305240</v>
      </c>
      <c r="F36" s="18">
        <v>19251</v>
      </c>
      <c r="G36" s="28"/>
      <c r="H36" s="28"/>
      <c r="I36" s="12"/>
      <c r="J36" s="18"/>
      <c r="K36" s="18">
        <v>30000</v>
      </c>
      <c r="L36" s="18">
        <v>30000</v>
      </c>
      <c r="M36" s="12">
        <f t="shared" si="9"/>
        <v>79251</v>
      </c>
      <c r="N36" s="28">
        <v>30000</v>
      </c>
      <c r="O36" s="18">
        <v>30000</v>
      </c>
      <c r="P36" s="18">
        <v>30000</v>
      </c>
      <c r="Q36" s="12">
        <f t="shared" si="10"/>
        <v>90000</v>
      </c>
      <c r="R36" s="18">
        <v>15000</v>
      </c>
      <c r="S36" s="18">
        <v>15000</v>
      </c>
      <c r="T36" s="18">
        <v>81989</v>
      </c>
      <c r="U36" s="12">
        <f t="shared" si="11"/>
        <v>111989</v>
      </c>
      <c r="V36" s="18">
        <v>8000</v>
      </c>
      <c r="W36" s="18">
        <v>8000</v>
      </c>
      <c r="X36" s="18">
        <v>8000</v>
      </c>
      <c r="Y36" s="12">
        <f t="shared" si="12"/>
        <v>24000</v>
      </c>
    </row>
    <row r="37" spans="2:25" ht="17.25" customHeight="1">
      <c r="B37" s="9"/>
      <c r="C37" s="10"/>
      <c r="D37" s="16" t="s">
        <v>39</v>
      </c>
      <c r="E37" s="11">
        <f t="shared" si="8"/>
        <v>288940</v>
      </c>
      <c r="F37" s="18">
        <v>12481</v>
      </c>
      <c r="G37" s="28"/>
      <c r="H37" s="28"/>
      <c r="I37" s="12"/>
      <c r="J37" s="18"/>
      <c r="K37" s="18">
        <v>15000</v>
      </c>
      <c r="L37" s="18">
        <v>15000</v>
      </c>
      <c r="M37" s="12">
        <f t="shared" si="9"/>
        <v>42481</v>
      </c>
      <c r="N37" s="28">
        <v>15000</v>
      </c>
      <c r="O37" s="18">
        <v>15000</v>
      </c>
      <c r="P37" s="18">
        <v>15000</v>
      </c>
      <c r="Q37" s="12">
        <f t="shared" si="10"/>
        <v>45000</v>
      </c>
      <c r="R37" s="18">
        <v>15000</v>
      </c>
      <c r="S37" s="18">
        <v>15000</v>
      </c>
      <c r="T37" s="18">
        <v>154160</v>
      </c>
      <c r="U37" s="12">
        <f t="shared" si="11"/>
        <v>184160</v>
      </c>
      <c r="V37" s="18">
        <v>7299</v>
      </c>
      <c r="W37" s="18">
        <v>5000</v>
      </c>
      <c r="X37" s="18">
        <v>5000</v>
      </c>
      <c r="Y37" s="12">
        <f t="shared" si="12"/>
        <v>17299</v>
      </c>
    </row>
    <row r="38" spans="2:25" ht="17.25" customHeight="1">
      <c r="B38" s="9"/>
      <c r="C38" s="10"/>
      <c r="D38" s="16" t="s">
        <v>46</v>
      </c>
      <c r="E38" s="11">
        <f t="shared" si="8"/>
        <v>337500</v>
      </c>
      <c r="F38" s="18">
        <v>28125</v>
      </c>
      <c r="G38" s="28"/>
      <c r="H38" s="28"/>
      <c r="I38" s="12"/>
      <c r="J38" s="18"/>
      <c r="K38" s="18">
        <v>35000</v>
      </c>
      <c r="L38" s="18">
        <v>35000</v>
      </c>
      <c r="M38" s="12">
        <f t="shared" si="9"/>
        <v>98125</v>
      </c>
      <c r="N38" s="28">
        <v>35000</v>
      </c>
      <c r="O38" s="18">
        <v>35000</v>
      </c>
      <c r="P38" s="18">
        <v>35000</v>
      </c>
      <c r="Q38" s="12">
        <f t="shared" si="10"/>
        <v>105000</v>
      </c>
      <c r="R38" s="18">
        <v>35000</v>
      </c>
      <c r="S38" s="18">
        <v>35000</v>
      </c>
      <c r="T38" s="18">
        <v>25375</v>
      </c>
      <c r="U38" s="12">
        <f t="shared" si="11"/>
        <v>95375</v>
      </c>
      <c r="V38" s="18">
        <v>13000</v>
      </c>
      <c r="W38" s="18">
        <v>13000</v>
      </c>
      <c r="X38" s="18">
        <v>13000</v>
      </c>
      <c r="Y38" s="12">
        <f t="shared" si="12"/>
        <v>39000</v>
      </c>
    </row>
    <row r="39" spans="2:25" ht="12.75">
      <c r="B39" s="9"/>
      <c r="C39" s="10"/>
      <c r="D39" s="16" t="s">
        <v>40</v>
      </c>
      <c r="E39" s="11">
        <f t="shared" si="8"/>
        <v>3797170</v>
      </c>
      <c r="F39" s="18">
        <v>299764</v>
      </c>
      <c r="G39" s="28"/>
      <c r="H39" s="28"/>
      <c r="I39" s="12"/>
      <c r="J39" s="18"/>
      <c r="K39" s="18">
        <v>407000</v>
      </c>
      <c r="L39" s="18">
        <v>311453</v>
      </c>
      <c r="M39" s="12">
        <f t="shared" si="9"/>
        <v>1018217</v>
      </c>
      <c r="N39" s="28">
        <v>301000</v>
      </c>
      <c r="O39" s="18">
        <v>301000</v>
      </c>
      <c r="P39" s="18">
        <v>346400</v>
      </c>
      <c r="Q39" s="12">
        <f t="shared" si="10"/>
        <v>948400</v>
      </c>
      <c r="R39" s="18">
        <v>301000</v>
      </c>
      <c r="S39" s="18">
        <v>301000</v>
      </c>
      <c r="T39" s="18">
        <v>692931</v>
      </c>
      <c r="U39" s="12">
        <f t="shared" si="11"/>
        <v>1294931</v>
      </c>
      <c r="V39" s="18">
        <f>114220+200000</f>
        <v>314220</v>
      </c>
      <c r="W39" s="18">
        <v>110701</v>
      </c>
      <c r="X39" s="18">
        <v>110701</v>
      </c>
      <c r="Y39" s="12">
        <f t="shared" si="12"/>
        <v>535622</v>
      </c>
    </row>
    <row r="40" spans="2:25" ht="12.75">
      <c r="B40" s="9"/>
      <c r="C40" s="10"/>
      <c r="D40" s="16" t="s">
        <v>25</v>
      </c>
      <c r="E40" s="11">
        <f t="shared" si="8"/>
        <v>170000</v>
      </c>
      <c r="F40" s="18">
        <v>11789</v>
      </c>
      <c r="G40" s="28"/>
      <c r="H40" s="28"/>
      <c r="I40" s="12"/>
      <c r="J40" s="18"/>
      <c r="K40" s="18">
        <v>6201</v>
      </c>
      <c r="L40" s="18">
        <v>6201</v>
      </c>
      <c r="M40" s="12">
        <f t="shared" si="9"/>
        <v>24191</v>
      </c>
      <c r="N40" s="28">
        <v>6200</v>
      </c>
      <c r="O40" s="18">
        <v>6200</v>
      </c>
      <c r="P40" s="18">
        <v>6200</v>
      </c>
      <c r="Q40" s="12">
        <f t="shared" si="10"/>
        <v>18600</v>
      </c>
      <c r="R40" s="18">
        <v>6200</v>
      </c>
      <c r="S40" s="18">
        <v>6200</v>
      </c>
      <c r="T40" s="18">
        <v>46200</v>
      </c>
      <c r="U40" s="12">
        <f t="shared" si="11"/>
        <v>58600</v>
      </c>
      <c r="V40" s="18">
        <v>31200</v>
      </c>
      <c r="W40" s="18">
        <v>31200</v>
      </c>
      <c r="X40" s="18">
        <v>6209</v>
      </c>
      <c r="Y40" s="12">
        <f t="shared" si="12"/>
        <v>68609</v>
      </c>
    </row>
    <row r="41" spans="2:25" ht="12.75">
      <c r="B41" s="9"/>
      <c r="C41" s="10"/>
      <c r="D41" s="21" t="s">
        <v>50</v>
      </c>
      <c r="E41" s="11">
        <f t="shared" si="8"/>
        <v>49250</v>
      </c>
      <c r="F41" s="18">
        <v>6208</v>
      </c>
      <c r="G41" s="28"/>
      <c r="H41" s="28"/>
      <c r="I41" s="12"/>
      <c r="J41" s="18"/>
      <c r="K41" s="18">
        <v>1700</v>
      </c>
      <c r="L41" s="18">
        <v>1700</v>
      </c>
      <c r="M41" s="12">
        <f t="shared" si="9"/>
        <v>9608</v>
      </c>
      <c r="N41" s="18">
        <v>3200</v>
      </c>
      <c r="O41" s="18">
        <v>3200</v>
      </c>
      <c r="P41" s="18">
        <v>3200</v>
      </c>
      <c r="Q41" s="12">
        <f t="shared" si="10"/>
        <v>9600</v>
      </c>
      <c r="R41" s="18">
        <v>3200</v>
      </c>
      <c r="S41" s="18">
        <v>3200</v>
      </c>
      <c r="T41" s="18">
        <v>14642</v>
      </c>
      <c r="U41" s="12">
        <f t="shared" si="11"/>
        <v>21042</v>
      </c>
      <c r="V41" s="18">
        <v>3000</v>
      </c>
      <c r="W41" s="18">
        <v>3000</v>
      </c>
      <c r="X41" s="18">
        <v>3000</v>
      </c>
      <c r="Y41" s="12">
        <f t="shared" si="12"/>
        <v>9000</v>
      </c>
    </row>
    <row r="42" spans="2:25" ht="12.75">
      <c r="B42" s="9"/>
      <c r="C42" s="10"/>
      <c r="D42" s="16" t="s">
        <v>49</v>
      </c>
      <c r="E42" s="11">
        <f t="shared" si="8"/>
        <v>10750</v>
      </c>
      <c r="F42" s="22">
        <v>1000</v>
      </c>
      <c r="G42" s="28"/>
      <c r="H42" s="28"/>
      <c r="I42" s="12"/>
      <c r="J42" s="18"/>
      <c r="K42" s="18">
        <v>1100</v>
      </c>
      <c r="L42" s="18">
        <v>1100</v>
      </c>
      <c r="M42" s="12">
        <f t="shared" si="9"/>
        <v>3200</v>
      </c>
      <c r="N42" s="18">
        <v>1100</v>
      </c>
      <c r="O42" s="18">
        <v>1100</v>
      </c>
      <c r="P42" s="18">
        <v>1100</v>
      </c>
      <c r="Q42" s="12">
        <f t="shared" si="10"/>
        <v>3300</v>
      </c>
      <c r="R42" s="18">
        <v>1100</v>
      </c>
      <c r="S42" s="18">
        <v>675</v>
      </c>
      <c r="T42" s="18">
        <v>1100</v>
      </c>
      <c r="U42" s="12">
        <f t="shared" si="11"/>
        <v>2875</v>
      </c>
      <c r="V42" s="18">
        <v>575</v>
      </c>
      <c r="W42" s="18">
        <v>400</v>
      </c>
      <c r="X42" s="18">
        <v>400</v>
      </c>
      <c r="Y42" s="12">
        <f t="shared" si="12"/>
        <v>1375</v>
      </c>
    </row>
    <row r="43" spans="2:25" ht="12.75">
      <c r="B43" s="9"/>
      <c r="C43" s="10"/>
      <c r="D43" s="17" t="s">
        <v>27</v>
      </c>
      <c r="E43" s="11">
        <f>E33+E34+E35+E36+E37+E38+E39+E40+E41+E42</f>
        <v>8199600</v>
      </c>
      <c r="F43" s="11">
        <f aca="true" t="shared" si="13" ref="F43:Y43">F33+F34+F35+F36+F37+F38+F39+F40+F41+F42</f>
        <v>612353</v>
      </c>
      <c r="G43" s="11">
        <f t="shared" si="13"/>
        <v>0</v>
      </c>
      <c r="H43" s="11">
        <f t="shared" si="13"/>
        <v>0</v>
      </c>
      <c r="I43" s="11">
        <f t="shared" si="13"/>
        <v>0</v>
      </c>
      <c r="J43" s="11">
        <f t="shared" si="13"/>
        <v>0</v>
      </c>
      <c r="K43" s="11">
        <f t="shared" si="13"/>
        <v>813001</v>
      </c>
      <c r="L43" s="11">
        <f t="shared" si="13"/>
        <v>717454</v>
      </c>
      <c r="M43" s="11">
        <f t="shared" si="13"/>
        <v>2142808</v>
      </c>
      <c r="N43" s="11">
        <f t="shared" si="13"/>
        <v>697500</v>
      </c>
      <c r="O43" s="11">
        <f t="shared" si="13"/>
        <v>697500</v>
      </c>
      <c r="P43" s="11">
        <f t="shared" si="13"/>
        <v>742900</v>
      </c>
      <c r="Q43" s="11">
        <f t="shared" si="13"/>
        <v>2137900</v>
      </c>
      <c r="R43" s="11">
        <f t="shared" si="13"/>
        <v>607000</v>
      </c>
      <c r="S43" s="11">
        <f t="shared" si="13"/>
        <v>606575</v>
      </c>
      <c r="T43" s="11">
        <f t="shared" si="13"/>
        <v>1624632</v>
      </c>
      <c r="U43" s="11">
        <f t="shared" si="13"/>
        <v>2838207</v>
      </c>
      <c r="V43" s="11">
        <f t="shared" si="13"/>
        <v>512294</v>
      </c>
      <c r="W43" s="11">
        <f t="shared" si="13"/>
        <v>306301</v>
      </c>
      <c r="X43" s="11">
        <f t="shared" si="13"/>
        <v>262090</v>
      </c>
      <c r="Y43" s="11">
        <f t="shared" si="13"/>
        <v>1080685</v>
      </c>
    </row>
    <row r="44" spans="2:25" ht="12.75" hidden="1">
      <c r="B44" s="9"/>
      <c r="C44" s="9" t="s">
        <v>41</v>
      </c>
      <c r="D44" s="9"/>
      <c r="E44" s="12"/>
      <c r="F44" s="18"/>
      <c r="G44" s="18"/>
      <c r="H44" s="18"/>
      <c r="I44" s="18"/>
      <c r="J44" s="18"/>
      <c r="K44" s="18"/>
      <c r="L44" s="18"/>
      <c r="M44" s="19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2:25" ht="12.75">
      <c r="B45" s="9">
        <v>5</v>
      </c>
      <c r="C45" s="7" t="s">
        <v>42</v>
      </c>
      <c r="D45" s="7" t="s">
        <v>43</v>
      </c>
      <c r="E45" s="11">
        <f>M45+Q45+U45+Y45</f>
        <v>0</v>
      </c>
      <c r="F45" s="18">
        <v>0</v>
      </c>
      <c r="G45" s="18"/>
      <c r="H45" s="18"/>
      <c r="I45" s="18"/>
      <c r="J45" s="18"/>
      <c r="K45" s="18">
        <v>0</v>
      </c>
      <c r="L45" s="18">
        <v>0</v>
      </c>
      <c r="M45" s="12">
        <f>F45+K45+L45</f>
        <v>0</v>
      </c>
      <c r="N45" s="18">
        <v>0</v>
      </c>
      <c r="O45" s="18">
        <v>0</v>
      </c>
      <c r="P45" s="18">
        <v>0</v>
      </c>
      <c r="Q45" s="12">
        <f>N45+O45+P45</f>
        <v>0</v>
      </c>
      <c r="R45" s="18">
        <v>0</v>
      </c>
      <c r="S45" s="18">
        <v>0</v>
      </c>
      <c r="T45" s="18">
        <v>0</v>
      </c>
      <c r="U45" s="12">
        <f>R45+S45+T45</f>
        <v>0</v>
      </c>
      <c r="V45" s="18">
        <v>0</v>
      </c>
      <c r="W45" s="18">
        <v>0</v>
      </c>
      <c r="X45" s="18">
        <v>0</v>
      </c>
      <c r="Y45" s="12">
        <f>V45+W45+X45</f>
        <v>0</v>
      </c>
    </row>
    <row r="46" spans="2:25" ht="12.75">
      <c r="B46" s="9"/>
      <c r="C46" s="9"/>
      <c r="D46" s="17" t="s">
        <v>27</v>
      </c>
      <c r="E46" s="12">
        <f aca="true" t="shared" si="14" ref="E46:Y46">E45</f>
        <v>0</v>
      </c>
      <c r="F46" s="12">
        <f t="shared" si="14"/>
        <v>0</v>
      </c>
      <c r="G46" s="12">
        <f t="shared" si="14"/>
        <v>0</v>
      </c>
      <c r="H46" s="12">
        <f t="shared" si="14"/>
        <v>0</v>
      </c>
      <c r="I46" s="12">
        <f t="shared" si="14"/>
        <v>0</v>
      </c>
      <c r="J46" s="12">
        <f t="shared" si="14"/>
        <v>0</v>
      </c>
      <c r="K46" s="12">
        <f t="shared" si="14"/>
        <v>0</v>
      </c>
      <c r="L46" s="12">
        <f t="shared" si="14"/>
        <v>0</v>
      </c>
      <c r="M46" s="12">
        <f t="shared" si="14"/>
        <v>0</v>
      </c>
      <c r="N46" s="12">
        <f t="shared" si="14"/>
        <v>0</v>
      </c>
      <c r="O46" s="12">
        <f t="shared" si="14"/>
        <v>0</v>
      </c>
      <c r="P46" s="12">
        <f t="shared" si="14"/>
        <v>0</v>
      </c>
      <c r="Q46" s="12">
        <f t="shared" si="14"/>
        <v>0</v>
      </c>
      <c r="R46" s="12">
        <f t="shared" si="14"/>
        <v>0</v>
      </c>
      <c r="S46" s="12">
        <f t="shared" si="14"/>
        <v>0</v>
      </c>
      <c r="T46" s="12">
        <f t="shared" si="14"/>
        <v>0</v>
      </c>
      <c r="U46" s="12">
        <f t="shared" si="14"/>
        <v>0</v>
      </c>
      <c r="V46" s="12">
        <f t="shared" si="14"/>
        <v>0</v>
      </c>
      <c r="W46" s="12">
        <f t="shared" si="14"/>
        <v>0</v>
      </c>
      <c r="X46" s="12">
        <f t="shared" si="14"/>
        <v>0</v>
      </c>
      <c r="Y46" s="12">
        <f t="shared" si="14"/>
        <v>0</v>
      </c>
    </row>
    <row r="47" spans="2:25" ht="12.75">
      <c r="B47" s="7"/>
      <c r="C47" s="20" t="s">
        <v>44</v>
      </c>
      <c r="D47" s="20"/>
      <c r="E47" s="14">
        <f aca="true" t="shared" si="15" ref="E47:Y47">E24+E30+E32++E43+E46</f>
        <v>15053830</v>
      </c>
      <c r="F47" s="14">
        <f t="shared" si="15"/>
        <v>1127374</v>
      </c>
      <c r="G47" s="14" t="e">
        <f t="shared" si="15"/>
        <v>#REF!</v>
      </c>
      <c r="H47" s="14" t="e">
        <f t="shared" si="15"/>
        <v>#REF!</v>
      </c>
      <c r="I47" s="14" t="e">
        <f t="shared" si="15"/>
        <v>#REF!</v>
      </c>
      <c r="J47" s="14" t="e">
        <f t="shared" si="15"/>
        <v>#REF!</v>
      </c>
      <c r="K47" s="14">
        <f t="shared" si="15"/>
        <v>1360988</v>
      </c>
      <c r="L47" s="14">
        <f t="shared" si="15"/>
        <v>1266718</v>
      </c>
      <c r="M47" s="14">
        <f t="shared" si="15"/>
        <v>3755080</v>
      </c>
      <c r="N47" s="14">
        <f t="shared" si="15"/>
        <v>1234869</v>
      </c>
      <c r="O47" s="14">
        <f t="shared" si="15"/>
        <v>1233869</v>
      </c>
      <c r="P47" s="14">
        <f t="shared" si="15"/>
        <v>1280262</v>
      </c>
      <c r="Q47" s="14">
        <f t="shared" si="15"/>
        <v>3749000</v>
      </c>
      <c r="R47" s="14">
        <f t="shared" si="15"/>
        <v>1143330</v>
      </c>
      <c r="S47" s="14">
        <f t="shared" si="15"/>
        <v>1142905</v>
      </c>
      <c r="T47" s="14">
        <f t="shared" si="15"/>
        <v>2313725</v>
      </c>
      <c r="U47" s="14">
        <f t="shared" si="15"/>
        <v>4599960</v>
      </c>
      <c r="V47" s="14">
        <f>V24+V30+V32+V43+V46</f>
        <v>1188715</v>
      </c>
      <c r="W47" s="14">
        <f>W24+W30+W32+W43+W46</f>
        <v>964271</v>
      </c>
      <c r="X47" s="14">
        <f>X24+X30+X32+X43+X46</f>
        <v>796804</v>
      </c>
      <c r="Y47" s="14">
        <f t="shared" si="15"/>
        <v>2949790</v>
      </c>
    </row>
  </sheetData>
  <printOptions/>
  <pageMargins left="0.39375" right="0.39375" top="0.52" bottom="0.42" header="0.5118055555555556" footer="0.4"/>
  <pageSetup horizontalDpi="300" verticalDpi="300" orientation="landscape" paperSize="8" scale="85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2016-10-03T07:54:36Z</cp:lastPrinted>
  <dcterms:created xsi:type="dcterms:W3CDTF">2015-04-02T07:42:48Z</dcterms:created>
  <dcterms:modified xsi:type="dcterms:W3CDTF">2016-10-06T09:45:06Z</dcterms:modified>
  <cp:category/>
  <cp:version/>
  <cp:contentType/>
  <cp:contentStatus/>
</cp:coreProperties>
</file>